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<sst xmlns="http://schemas.openxmlformats.org/spreadsheetml/2006/main" count="192" uniqueCount="171">
  <si>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</si>
  <si>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</si>
  <si>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</si>
  <si>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</si>
  <si>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</si>
  <si>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</si>
  <si>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</si>
  <si>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</si>
  <si>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</si>
  <si>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</si>
  <si>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</si>
  <si>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</si>
  <si>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</si>
  <si>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</si>
  <si>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</si>
  <si>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ВСЕГО 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</si>
  <si>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</si>
  <si>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</si>
  <si>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</si>
  <si>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</si>
  <si>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</si>
  <si>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</si>
  <si>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</si>
  <si>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</si>
  <si>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</si>
  <si>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</si>
  <si>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</si>
  <si>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</si>
  <si>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</si>
  <si>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</si>
  <si>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</si>
  <si>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</si>
  <si>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</si>
  <si>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</si>
  <si>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</si>
  <si>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</si>
  <si>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</si>
  <si>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</si>
  <si>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</si>
  <si>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</si>
  <si>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</si>
  <si>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</si>
  <si>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</si>
  <si>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</si>
  <si>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</si>
  <si>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</si>
  <si>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</si>
  <si>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</si>
  <si>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</si>
  <si>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</si>
  <si>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</si>
  <si>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</si>
  <si>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</si>
  <si>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</si>
  <si>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</si>
  <si>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</si>
  <si>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</si>
  <si>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</si>
  <si>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</si>
  <si>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000 1 06 00000 00 0000 000</t>
  </si>
  <si>
    <t>000 1 06 06033 10 0000 110</t>
  </si>
  <si>
    <t>000 1 06 06043 10 0000 110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</si>
  <si>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</si>
  <si>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</si>
  <si>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</si>
  <si>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</si>
  <si>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</si>
  <si>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</si>
  <si>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</si>
  <si>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</si>
  <si>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</si>
  <si>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000 2 02 35118 10 0000 151</t>
  </si>
  <si>
    <t>Пенсионное обеспечение</t>
  </si>
  <si>
    <t>000 2 02 15001 10 0000 151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</si>
  <si>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</si>
  <si>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</si>
  <si>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</si>
  <si>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</si>
  <si>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</si>
  <si>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</si>
  <si>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</si>
  <si>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</si>
  <si>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</si>
  <si>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</si>
  <si>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</si>
  <si>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</si>
  <si>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</si>
  <si>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</si>
  <si>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</si>
  <si>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</si>
  <si>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</si>
  <si>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</si>
  <si>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</si>
  <si>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</si>
  <si>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</si>
  <si>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</si>
  <si>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</si>
  <si>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</si>
  <si>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</si>
  <si>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</si>
  <si>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</si>
  <si>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</si>
  <si>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</si>
  <si>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</si>
  <si>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</si>
  <si>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</si>
  <si>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</si>
  <si>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</si>
  <si>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</si>
  <si>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</si>
  <si>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</si>
  <si>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 xml:space="preserve">Изменение остатков средств </t>
  </si>
  <si>
    <t xml:space="preserve">650 01 00 00 00 00 0000 000 </t>
  </si>
  <si>
    <t>от ___     _________ 2023 года № ____</t>
  </si>
  <si>
    <t>000 2 02 35930 10 0000 151</t>
  </si>
  <si>
    <t>000 1 16 00000 00 0000 000</t>
  </si>
  <si>
    <t>000 1 16 07010 10 0000 141</t>
  </si>
  <si>
    <t>Сельское хозяйство и рыболовство</t>
  </si>
  <si>
    <t>650 0405 0000000000 000</t>
  </si>
  <si>
    <t xml:space="preserve"> об исполнении бюджета сельского поселения Сосновка за полугодие 2023 года</t>
  </si>
  <si>
    <t>650 0310 0000000000 000</t>
  </si>
  <si>
    <t xml:space="preserve">650 1102 0000000000 000 </t>
  </si>
  <si>
    <t>000 1 01 02080 01 0000 110</t>
  </si>
  <si>
    <t>000 1 17 00000 00 0000 000</t>
  </si>
  <si>
    <t>000 1 17 15030 10 0000 151</t>
  </si>
  <si>
    <t>000 2 02 20299 10 0000 151</t>
  </si>
  <si>
    <t>000 2 02 20302 10 0000 151</t>
  </si>
  <si>
    <t>000 2 02 20000 00 0000 151</t>
  </si>
  <si>
    <t>000 2 02 49999 10 0000 151</t>
  </si>
  <si>
    <t>Массовый спорт</t>
  </si>
  <si>
    <t>000 2 02 29999 10 0000 151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</si>
  <si>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</si>
  <si>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</si>
  <si>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</si>
  <si>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</si>
  <si>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</si>
  <si>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</si>
  <si>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НАЛОГИ НА ТОВАРЫ (РАБОТЫ, УСЛУГИ), РЕАЛИЗУЕМЫЕ НА ТЕРРИТОРИИ РОССИЙСКО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</si>
  <si>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</si>
  <si>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</si>
  <si>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</si>
  <si>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</si>
  <si>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</si>
  <si>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</si>
  <si>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</si>
  <si>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</si>
  <si>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</si>
  <si>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</si>
  <si>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</si>
  <si>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</si>
  <si>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</si>
  <si>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</si>
  <si>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</si>
  <si>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</si>
  <si>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</si>
  <si>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ШТРАФЫ,САНКЦИИ,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</si>
  <si>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</si>
  <si>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НЕНАЛОГОВЫЕ ДОХОДЫ</t>
  </si>
  <si>
    <t>Инициативные платежи, зачисляемые в бюджеты сельских поселений</t>
  </si>
  <si>
    <t xml:space="preserve">БЕЗВОЗМЕЗДНЫЕ ПОСТУПЛЕНИЯ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</si>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</sst>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3" applyNumberFormat="1" applyFont="1" applyFill="1" applyBorder="1" applyAlignment="1" applyProtection="1">
      <alignment wrapText="1"/>
      <protection hidden="1"/>
    </xf>
    <xf numFmtId="173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73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73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3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83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3" fontId="6" fillId="0" borderId="20" xfId="53" applyNumberFormat="1" applyFont="1" applyFill="1" applyBorder="1" applyAlignment="1" applyProtection="1">
      <alignment wrapText="1"/>
      <protection hidden="1"/>
    </xf>
    <xf numFmtId="173" fontId="6" fillId="0" borderId="16" xfId="53" applyNumberFormat="1" applyFont="1" applyFill="1" applyBorder="1" applyAlignment="1" applyProtection="1">
      <alignment wrapText="1"/>
      <protection hidden="1"/>
    </xf>
    <xf numFmtId="172" fontId="7" fillId="0" borderId="20" xfId="53" applyNumberFormat="1" applyFont="1" applyFill="1" applyBorder="1" applyAlignment="1" applyProtection="1">
      <alignment vertical="center" wrapText="1"/>
      <protection hidden="1"/>
    </xf>
    <xf numFmtId="172" fontId="7" fillId="0" borderId="16" xfId="53" applyNumberFormat="1" applyFont="1" applyFill="1" applyBorder="1" applyAlignment="1" applyProtection="1">
      <alignment vertical="center" wrapText="1"/>
      <protection hidden="1"/>
    </xf>
    <xf numFmtId="172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73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183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172" fontId="6" fillId="0" borderId="20" xfId="53" applyNumberFormat="1" applyFont="1" applyFill="1" applyBorder="1" applyAlignment="1" applyProtection="1">
      <alignment vertical="center" wrapText="1"/>
      <protection hidden="1"/>
    </xf>
    <xf numFmtId="172" fontId="6" fillId="0" borderId="16" xfId="53" applyNumberFormat="1" applyFont="1" applyFill="1" applyBorder="1" applyAlignment="1" applyProtection="1">
      <alignment vertical="center" wrapText="1"/>
      <protection hidden="1"/>
    </xf>
    <xf numFmtId="172" fontId="6" fillId="0" borderId="17" xfId="53" applyNumberFormat="1" applyFont="1" applyFill="1" applyBorder="1" applyAlignment="1" applyProtection="1">
      <alignment vertical="center" wrapText="1"/>
      <protection hidden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4" fontId="7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4" borderId="0" xfId="0" applyNumberFormat="1" applyFont="1" applyFill="1" applyBorder="1" applyAlignment="1">
      <alignment horizontal="right" vertical="distributed"/>
    </xf>
    <xf numFmtId="172" fontId="7" fillId="35" borderId="20" xfId="53" applyNumberFormat="1" applyFont="1" applyFill="1" applyBorder="1" applyAlignment="1" applyProtection="1">
      <alignment vertical="center" wrapText="1"/>
      <protection hidden="1"/>
    </xf>
    <xf numFmtId="172" fontId="7" fillId="35" borderId="16" xfId="53" applyNumberFormat="1" applyFont="1" applyFill="1" applyBorder="1" applyAlignment="1" applyProtection="1">
      <alignment vertical="center" wrapText="1"/>
      <protection hidden="1"/>
    </xf>
    <xf numFmtId="172" fontId="7" fillId="35" borderId="17" xfId="53" applyNumberFormat="1" applyFont="1" applyFill="1" applyBorder="1" applyAlignment="1" applyProtection="1">
      <alignment vertical="center" wrapText="1"/>
      <protection hidden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172" fontId="7" fillId="0" borderId="20" xfId="53" applyNumberFormat="1" applyFont="1" applyFill="1" applyBorder="1" applyAlignment="1" applyProtection="1">
      <alignment vertical="center" wrapText="1"/>
      <protection hidden="1"/>
    </xf>
    <xf numFmtId="172" fontId="7" fillId="0" borderId="16" xfId="53" applyNumberFormat="1" applyFont="1" applyFill="1" applyBorder="1" applyAlignment="1" applyProtection="1">
      <alignment vertical="center" wrapText="1"/>
      <protection hidden="1"/>
    </xf>
    <xf numFmtId="172" fontId="7" fillId="0" borderId="17" xfId="53" applyNumberFormat="1" applyFont="1" applyFill="1" applyBorder="1" applyAlignment="1" applyProtection="1">
      <alignment vertical="center" wrapText="1"/>
      <protection hidden="1"/>
    </xf>
    <xf numFmtId="172" fontId="7" fillId="36" borderId="20" xfId="53" applyNumberFormat="1" applyFont="1" applyFill="1" applyBorder="1" applyAlignment="1" applyProtection="1">
      <alignment vertical="center" wrapText="1"/>
      <protection hidden="1"/>
    </xf>
    <xf numFmtId="172" fontId="7" fillId="36" borderId="16" xfId="53" applyNumberFormat="1" applyFont="1" applyFill="1" applyBorder="1" applyAlignment="1" applyProtection="1">
      <alignment vertical="center" wrapText="1"/>
      <protection hidden="1"/>
    </xf>
    <xf numFmtId="172" fontId="7" fillId="36" borderId="17" xfId="53" applyNumberFormat="1" applyFont="1" applyFill="1" applyBorder="1" applyAlignment="1" applyProtection="1">
      <alignment vertical="center" wrapText="1"/>
      <protection hidden="1"/>
    </xf>
    <xf numFmtId="172" fontId="6" fillId="33" borderId="20" xfId="53" applyNumberFormat="1" applyFont="1" applyFill="1" applyBorder="1" applyAlignment="1" applyProtection="1">
      <alignment vertical="center" wrapText="1"/>
      <protection hidden="1"/>
    </xf>
    <xf numFmtId="172" fontId="6" fillId="33" borderId="16" xfId="53" applyNumberFormat="1" applyFont="1" applyFill="1" applyBorder="1" applyAlignment="1" applyProtection="1">
      <alignment vertical="center" wrapText="1"/>
      <protection hidden="1"/>
    </xf>
    <xf numFmtId="172" fontId="6" fillId="33" borderId="17" xfId="53" applyNumberFormat="1" applyFont="1" applyFill="1" applyBorder="1" applyAlignment="1" applyProtection="1">
      <alignment vertical="center" wrapText="1"/>
      <protection hidden="1"/>
    </xf>
    <xf numFmtId="173" fontId="6" fillId="0" borderId="20" xfId="53" applyNumberFormat="1" applyFont="1" applyFill="1" applyBorder="1" applyAlignment="1" applyProtection="1">
      <alignment wrapText="1"/>
      <protection hidden="1"/>
    </xf>
    <xf numFmtId="173" fontId="6" fillId="0" borderId="16" xfId="53" applyNumberFormat="1" applyFont="1" applyFill="1" applyBorder="1" applyAlignment="1" applyProtection="1">
      <alignment wrapText="1"/>
      <protection hidden="1"/>
    </xf>
    <xf numFmtId="173" fontId="6" fillId="0" borderId="17" xfId="53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vertical="center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0" xfId="53" applyNumberFormat="1" applyFont="1" applyFill="1" applyBorder="1" applyAlignment="1" applyProtection="1">
      <alignment vertical="center" wrapText="1"/>
      <protection hidden="1"/>
    </xf>
    <xf numFmtId="172" fontId="6" fillId="0" borderId="16" xfId="53" applyNumberFormat="1" applyFont="1" applyFill="1" applyBorder="1" applyAlignment="1" applyProtection="1">
      <alignment vertical="center" wrapText="1"/>
      <protection hidden="1"/>
    </xf>
    <xf numFmtId="172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zoomScalePageLayoutView="0" workbookViewId="0" topLeftCell="A64">
      <selection activeCell="A73" sqref="A73"/>
    </sheetView>
  </sheetViews>
  <sheetFormatPr defaultColWidth="9.00390625" defaultRowHeight="12.75"/>
  <cols>
    <col min="1" max="1" width="36.25390625" style="15" customWidth="1"/>
    <col min="2" max="2" width="30.625" style="1" customWidth="1"/>
    <col min="3" max="3" width="19.25390625" style="1" hidden="1" customWidth="1"/>
    <col min="4" max="4" width="16.375" style="1" hidden="1" customWidth="1"/>
    <col min="5" max="5" width="16.75390625" style="1" hidden="1" customWidth="1"/>
    <col min="6" max="6" width="19.125" style="1" hidden="1" customWidth="1"/>
    <col min="7" max="7" width="16.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25390625" style="1" bestFit="1" customWidth="1"/>
    <col min="21" max="16384" width="9.125" style="1" customWidth="1"/>
  </cols>
  <sheetData>
    <row r="1" spans="1:7" ht="21.75" customHeight="1">
      <c r="A1" s="45"/>
      <c r="B1" s="120" t="s">
        <v>16</v>
      </c>
      <c r="C1" s="120"/>
      <c r="D1" s="120"/>
      <c r="E1" s="120"/>
      <c r="F1" s="120"/>
      <c r="G1" s="120"/>
    </row>
    <row r="2" spans="1:7" s="46" customFormat="1" ht="18.75" customHeight="1">
      <c r="A2" s="45"/>
      <c r="B2" s="121" t="s">
        <v>17</v>
      </c>
      <c r="C2" s="121"/>
      <c r="D2" s="121"/>
      <c r="E2" s="121"/>
      <c r="F2" s="121"/>
      <c r="G2" s="121"/>
    </row>
    <row r="3" spans="1:7" s="46" customFormat="1" ht="18" customHeight="1">
      <c r="A3" s="45"/>
      <c r="B3" s="121" t="s">
        <v>18</v>
      </c>
      <c r="C3" s="121"/>
      <c r="D3" s="121"/>
      <c r="E3" s="121"/>
      <c r="F3" s="121"/>
      <c r="G3" s="121"/>
    </row>
    <row r="4" spans="1:7" s="46" customFormat="1" ht="15.75" customHeight="1">
      <c r="A4" s="45"/>
      <c r="B4" s="121" t="s">
        <v>113</v>
      </c>
      <c r="C4" s="121"/>
      <c r="D4" s="121"/>
      <c r="E4" s="121"/>
      <c r="F4" s="121"/>
      <c r="G4" s="121"/>
    </row>
    <row r="5" spans="1:3" s="46" customFormat="1" ht="19.5" customHeight="1">
      <c r="A5" s="47"/>
      <c r="B5" s="48"/>
      <c r="C5" s="48"/>
    </row>
    <row r="6" spans="1:7" s="46" customFormat="1" ht="25.5" customHeight="1">
      <c r="A6" s="122" t="s">
        <v>19</v>
      </c>
      <c r="B6" s="122"/>
      <c r="C6" s="122"/>
      <c r="D6" s="122"/>
      <c r="E6" s="122"/>
      <c r="F6" s="122"/>
      <c r="G6" s="122"/>
    </row>
    <row r="7" spans="1:7" s="46" customFormat="1" ht="15.75">
      <c r="A7" s="122" t="s">
        <v>119</v>
      </c>
      <c r="B7" s="122"/>
      <c r="C7" s="122"/>
      <c r="D7" s="140"/>
      <c r="E7" s="140"/>
      <c r="F7" s="140"/>
      <c r="G7" s="140"/>
    </row>
    <row r="8" spans="1:3" s="46" customFormat="1" ht="13.5" customHeight="1">
      <c r="A8" s="49"/>
      <c r="B8" s="49"/>
      <c r="C8" s="49"/>
    </row>
    <row r="9" spans="1:7" s="46" customFormat="1" ht="26.25" customHeight="1">
      <c r="A9" s="122" t="s">
        <v>20</v>
      </c>
      <c r="B9" s="122"/>
      <c r="C9" s="122"/>
      <c r="D9" s="122"/>
      <c r="E9" s="122"/>
      <c r="F9" s="122"/>
      <c r="G9" s="122"/>
    </row>
    <row r="10" spans="1:16" ht="14.25" customHeight="1">
      <c r="A10" s="32"/>
      <c r="B10" s="34"/>
      <c r="C10" s="35"/>
      <c r="D10" s="35"/>
      <c r="E10" s="35"/>
      <c r="F10" s="35"/>
      <c r="G10" s="33"/>
      <c r="H10" s="20"/>
      <c r="I10" s="20"/>
      <c r="J10" s="20"/>
      <c r="K10" s="20"/>
      <c r="L10" s="20"/>
      <c r="M10" s="20"/>
      <c r="N10" s="20"/>
      <c r="O10" s="3"/>
      <c r="P10" s="24"/>
    </row>
    <row r="11" spans="1:16" ht="14.25" customHeight="1" thickBot="1">
      <c r="A11" s="32"/>
      <c r="B11" s="34"/>
      <c r="C11" s="35"/>
      <c r="D11" s="35"/>
      <c r="E11" s="35"/>
      <c r="F11" s="35"/>
      <c r="G11" s="33"/>
      <c r="H11" s="20"/>
      <c r="I11" s="20"/>
      <c r="J11" s="20"/>
      <c r="K11" s="20"/>
      <c r="L11" s="20"/>
      <c r="M11" s="20"/>
      <c r="N11" s="20"/>
      <c r="O11" s="3"/>
      <c r="P11" s="24"/>
    </row>
    <row r="12" spans="1:16" ht="15.75" customHeight="1" hidden="1">
      <c r="A12" s="36"/>
      <c r="B12" s="37"/>
      <c r="C12" s="38"/>
      <c r="D12" s="39"/>
      <c r="E12" s="39"/>
      <c r="F12" s="40"/>
      <c r="G12" s="40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41" t="s">
        <v>14</v>
      </c>
      <c r="B13" s="141" t="s">
        <v>13</v>
      </c>
      <c r="C13" s="16" t="s">
        <v>0</v>
      </c>
      <c r="D13" s="41"/>
      <c r="E13" s="41"/>
      <c r="F13" s="42"/>
      <c r="G13" s="123" t="s">
        <v>24</v>
      </c>
      <c r="H13" s="22"/>
      <c r="I13" s="22"/>
      <c r="J13" s="22"/>
      <c r="K13" s="22"/>
      <c r="L13" s="22"/>
      <c r="M13" s="22"/>
      <c r="N13" s="23"/>
      <c r="O13" s="6"/>
      <c r="P13" s="26"/>
    </row>
    <row r="14" spans="1:16" ht="15.75">
      <c r="A14" s="142"/>
      <c r="B14" s="142"/>
      <c r="C14" s="16" t="s">
        <v>1</v>
      </c>
      <c r="D14" s="16" t="s">
        <v>2</v>
      </c>
      <c r="E14" s="16" t="s">
        <v>3</v>
      </c>
      <c r="F14" s="16"/>
      <c r="G14" s="124"/>
      <c r="H14" s="29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27"/>
    </row>
    <row r="15" spans="1:16" ht="15.75">
      <c r="A15" s="17">
        <v>1</v>
      </c>
      <c r="B15" s="17">
        <v>2</v>
      </c>
      <c r="C15" s="16"/>
      <c r="D15" s="16"/>
      <c r="E15" s="16"/>
      <c r="F15" s="16"/>
      <c r="G15" s="31">
        <v>3</v>
      </c>
      <c r="H15" s="29"/>
      <c r="I15" s="8"/>
      <c r="J15" s="8"/>
      <c r="K15" s="8"/>
      <c r="L15" s="8"/>
      <c r="M15" s="8"/>
      <c r="N15" s="8"/>
      <c r="O15" s="9"/>
      <c r="P15" s="27"/>
    </row>
    <row r="16" spans="1:16" ht="31.5">
      <c r="A16" s="73" t="s">
        <v>131</v>
      </c>
      <c r="B16" s="43" t="s">
        <v>46</v>
      </c>
      <c r="C16" s="134"/>
      <c r="D16" s="135"/>
      <c r="E16" s="135"/>
      <c r="F16" s="136"/>
      <c r="G16" s="50">
        <f>G17+G27+G36+G38+G22+G41+G43</f>
        <v>11835503.31</v>
      </c>
      <c r="H16" s="137"/>
      <c r="I16" s="138"/>
      <c r="J16" s="139"/>
      <c r="K16" s="21"/>
      <c r="L16" s="137"/>
      <c r="M16" s="138"/>
      <c r="N16" s="139"/>
      <c r="O16" s="25">
        <v>8842000</v>
      </c>
      <c r="P16" s="26" t="s">
        <v>12</v>
      </c>
    </row>
    <row r="17" spans="1:16" ht="31.5">
      <c r="A17" s="74" t="s">
        <v>132</v>
      </c>
      <c r="B17" s="44" t="s">
        <v>47</v>
      </c>
      <c r="C17" s="134"/>
      <c r="D17" s="135"/>
      <c r="E17" s="135"/>
      <c r="F17" s="136"/>
      <c r="G17" s="51">
        <f>G18</f>
        <v>10074407.95</v>
      </c>
      <c r="H17" s="137"/>
      <c r="I17" s="138"/>
      <c r="J17" s="139"/>
      <c r="K17" s="21"/>
      <c r="L17" s="137"/>
      <c r="M17" s="138"/>
      <c r="N17" s="139"/>
      <c r="O17" s="25">
        <v>8036000</v>
      </c>
      <c r="P17" s="26" t="s">
        <v>12</v>
      </c>
    </row>
    <row r="18" spans="1:16" ht="15.75">
      <c r="A18" s="70" t="s">
        <v>133</v>
      </c>
      <c r="B18" s="17" t="s">
        <v>48</v>
      </c>
      <c r="C18" s="128"/>
      <c r="D18" s="129"/>
      <c r="E18" s="129"/>
      <c r="F18" s="130"/>
      <c r="G18" s="52">
        <f>SUM(G19:Q21)</f>
        <v>10074407.95</v>
      </c>
      <c r="H18" s="137"/>
      <c r="I18" s="138"/>
      <c r="J18" s="139"/>
      <c r="K18" s="21"/>
      <c r="L18" s="137"/>
      <c r="M18" s="138"/>
      <c r="N18" s="139"/>
      <c r="O18" s="25">
        <v>8036000</v>
      </c>
      <c r="P18" s="26" t="s">
        <v>12</v>
      </c>
    </row>
    <row r="19" spans="1:16" ht="149.25" customHeight="1">
      <c r="A19" s="70" t="s">
        <v>134</v>
      </c>
      <c r="B19" s="19" t="s">
        <v>49</v>
      </c>
      <c r="C19" s="18"/>
      <c r="D19" s="18"/>
      <c r="E19" s="18"/>
      <c r="F19" s="18"/>
      <c r="G19" s="52">
        <v>10066166.78</v>
      </c>
      <c r="H19" s="30"/>
      <c r="I19" s="10"/>
      <c r="J19" s="10"/>
      <c r="K19" s="21"/>
      <c r="L19" s="10"/>
      <c r="M19" s="10"/>
      <c r="N19" s="10"/>
      <c r="O19" s="25"/>
      <c r="P19" s="26"/>
    </row>
    <row r="20" spans="1:16" ht="86.25" customHeight="1">
      <c r="A20" s="70" t="s">
        <v>135</v>
      </c>
      <c r="B20" s="19" t="s">
        <v>101</v>
      </c>
      <c r="C20" s="81"/>
      <c r="D20" s="82"/>
      <c r="E20" s="82"/>
      <c r="F20" s="83"/>
      <c r="G20" s="52">
        <v>3239.6</v>
      </c>
      <c r="H20" s="80"/>
      <c r="I20" s="80"/>
      <c r="J20" s="30"/>
      <c r="K20" s="21"/>
      <c r="L20" s="79"/>
      <c r="M20" s="80"/>
      <c r="N20" s="30"/>
      <c r="O20" s="25"/>
      <c r="P20" s="84"/>
    </row>
    <row r="21" spans="1:16" ht="256.5" customHeight="1">
      <c r="A21" s="70" t="s">
        <v>136</v>
      </c>
      <c r="B21" s="19" t="s">
        <v>122</v>
      </c>
      <c r="C21" s="81"/>
      <c r="D21" s="82"/>
      <c r="E21" s="82"/>
      <c r="F21" s="83"/>
      <c r="G21" s="52">
        <v>5001.57</v>
      </c>
      <c r="H21" s="80"/>
      <c r="I21" s="80"/>
      <c r="J21" s="30"/>
      <c r="K21" s="21"/>
      <c r="L21" s="79"/>
      <c r="M21" s="80"/>
      <c r="N21" s="30"/>
      <c r="O21" s="25"/>
      <c r="P21" s="84"/>
    </row>
    <row r="22" spans="1:16" ht="66.75" customHeight="1">
      <c r="A22" s="74" t="s">
        <v>137</v>
      </c>
      <c r="B22" s="44" t="s">
        <v>66</v>
      </c>
      <c r="C22" s="131"/>
      <c r="D22" s="132"/>
      <c r="E22" s="132"/>
      <c r="F22" s="133"/>
      <c r="G22" s="51">
        <f>SUM(G23:G26)</f>
        <v>803894.41</v>
      </c>
      <c r="H22" s="80"/>
      <c r="I22" s="80"/>
      <c r="J22" s="30"/>
      <c r="K22" s="21"/>
      <c r="L22" s="79"/>
      <c r="M22" s="80"/>
      <c r="N22" s="30"/>
      <c r="O22" s="25"/>
      <c r="P22" s="84"/>
    </row>
    <row r="23" spans="1:16" ht="134.25" customHeight="1">
      <c r="A23" s="85" t="s">
        <v>138</v>
      </c>
      <c r="B23" s="19" t="s">
        <v>67</v>
      </c>
      <c r="C23" s="81"/>
      <c r="D23" s="82"/>
      <c r="E23" s="82"/>
      <c r="F23" s="83"/>
      <c r="G23" s="52">
        <v>414411.63</v>
      </c>
      <c r="H23" s="80"/>
      <c r="I23" s="80"/>
      <c r="J23" s="30"/>
      <c r="K23" s="21"/>
      <c r="L23" s="79"/>
      <c r="M23" s="80"/>
      <c r="N23" s="30"/>
      <c r="O23" s="25"/>
      <c r="P23" s="84"/>
    </row>
    <row r="24" spans="1:16" ht="162" customHeight="1">
      <c r="A24" s="85" t="s">
        <v>139</v>
      </c>
      <c r="B24" s="19" t="s">
        <v>68</v>
      </c>
      <c r="C24" s="81"/>
      <c r="D24" s="82"/>
      <c r="E24" s="82"/>
      <c r="F24" s="83"/>
      <c r="G24" s="52">
        <v>2154.04</v>
      </c>
      <c r="H24" s="80"/>
      <c r="I24" s="80"/>
      <c r="J24" s="30"/>
      <c r="K24" s="21"/>
      <c r="L24" s="79"/>
      <c r="M24" s="80"/>
      <c r="N24" s="30"/>
      <c r="O24" s="25"/>
      <c r="P24" s="84"/>
    </row>
    <row r="25" spans="1:16" ht="128.25" customHeight="1">
      <c r="A25" s="85" t="s">
        <v>140</v>
      </c>
      <c r="B25" s="19" t="s">
        <v>69</v>
      </c>
      <c r="C25" s="81"/>
      <c r="D25" s="82"/>
      <c r="E25" s="82"/>
      <c r="F25" s="83"/>
      <c r="G25" s="52">
        <v>439034.95</v>
      </c>
      <c r="H25" s="80"/>
      <c r="I25" s="80"/>
      <c r="J25" s="30"/>
      <c r="K25" s="21"/>
      <c r="L25" s="79"/>
      <c r="M25" s="80"/>
      <c r="N25" s="30"/>
      <c r="O25" s="25"/>
      <c r="P25" s="84"/>
    </row>
    <row r="26" spans="1:16" ht="125.25" customHeight="1">
      <c r="A26" s="85" t="s">
        <v>141</v>
      </c>
      <c r="B26" s="19" t="s">
        <v>70</v>
      </c>
      <c r="C26" s="81"/>
      <c r="D26" s="82"/>
      <c r="E26" s="82"/>
      <c r="F26" s="83"/>
      <c r="G26" s="52">
        <v>-51706.21</v>
      </c>
      <c r="H26" s="80"/>
      <c r="I26" s="80"/>
      <c r="J26" s="30"/>
      <c r="K26" s="21"/>
      <c r="L26" s="79"/>
      <c r="M26" s="80"/>
      <c r="N26" s="30"/>
      <c r="O26" s="25"/>
      <c r="P26" s="84"/>
    </row>
    <row r="27" spans="1:16" ht="15.75">
      <c r="A27" s="74" t="s">
        <v>142</v>
      </c>
      <c r="B27" s="44" t="s">
        <v>59</v>
      </c>
      <c r="C27" s="131"/>
      <c r="D27" s="132"/>
      <c r="E27" s="132"/>
      <c r="F27" s="133"/>
      <c r="G27" s="51">
        <f>SUM(G28+G33+G30)</f>
        <v>86453.64</v>
      </c>
      <c r="H27" s="137"/>
      <c r="I27" s="138"/>
      <c r="J27" s="139"/>
      <c r="K27" s="21"/>
      <c r="L27" s="137"/>
      <c r="M27" s="138"/>
      <c r="N27" s="139"/>
      <c r="O27" s="11">
        <v>356000</v>
      </c>
      <c r="P27" s="7" t="s">
        <v>12</v>
      </c>
    </row>
    <row r="28" spans="1:16" ht="35.25" customHeight="1">
      <c r="A28" s="70" t="s">
        <v>143</v>
      </c>
      <c r="B28" s="17" t="s">
        <v>50</v>
      </c>
      <c r="C28" s="128"/>
      <c r="D28" s="129"/>
      <c r="E28" s="129"/>
      <c r="F28" s="130"/>
      <c r="G28" s="52">
        <f>SUM(G29)</f>
        <v>62949.76</v>
      </c>
      <c r="H28" s="137"/>
      <c r="I28" s="138"/>
      <c r="J28" s="139"/>
      <c r="K28" s="21"/>
      <c r="L28" s="137"/>
      <c r="M28" s="138"/>
      <c r="N28" s="139"/>
      <c r="O28" s="25">
        <v>16000</v>
      </c>
      <c r="P28" s="26" t="s">
        <v>12</v>
      </c>
    </row>
    <row r="29" spans="1:16" ht="86.25" customHeight="1">
      <c r="A29" s="70" t="s">
        <v>144</v>
      </c>
      <c r="B29" s="17" t="s">
        <v>51</v>
      </c>
      <c r="C29" s="128"/>
      <c r="D29" s="129"/>
      <c r="E29" s="129"/>
      <c r="F29" s="130"/>
      <c r="G29" s="52">
        <v>62949.76</v>
      </c>
      <c r="H29" s="137"/>
      <c r="I29" s="138"/>
      <c r="J29" s="139"/>
      <c r="K29" s="21"/>
      <c r="L29" s="137"/>
      <c r="M29" s="138"/>
      <c r="N29" s="139"/>
      <c r="O29" s="25">
        <v>16000</v>
      </c>
      <c r="P29" s="26" t="s">
        <v>12</v>
      </c>
    </row>
    <row r="30" spans="1:16" ht="24.75" customHeight="1">
      <c r="A30" s="70" t="s">
        <v>145</v>
      </c>
      <c r="B30" s="17" t="s">
        <v>103</v>
      </c>
      <c r="C30" s="81"/>
      <c r="D30" s="82"/>
      <c r="E30" s="82"/>
      <c r="F30" s="83"/>
      <c r="G30" s="52">
        <f>SUM(G31:G32)</f>
        <v>9832.77</v>
      </c>
      <c r="H30" s="79"/>
      <c r="I30" s="80"/>
      <c r="J30" s="30"/>
      <c r="K30" s="21"/>
      <c r="L30" s="79"/>
      <c r="M30" s="80"/>
      <c r="N30" s="30"/>
      <c r="O30" s="25"/>
      <c r="P30" s="26"/>
    </row>
    <row r="31" spans="1:16" ht="30.75" customHeight="1">
      <c r="A31" s="70" t="s">
        <v>146</v>
      </c>
      <c r="B31" s="17" t="s">
        <v>104</v>
      </c>
      <c r="C31" s="81"/>
      <c r="D31" s="82"/>
      <c r="E31" s="82"/>
      <c r="F31" s="83"/>
      <c r="G31" s="52">
        <v>6596.6</v>
      </c>
      <c r="H31" s="79"/>
      <c r="I31" s="80"/>
      <c r="J31" s="30"/>
      <c r="K31" s="21"/>
      <c r="L31" s="79"/>
      <c r="M31" s="80"/>
      <c r="N31" s="30"/>
      <c r="O31" s="25"/>
      <c r="P31" s="26"/>
    </row>
    <row r="32" spans="1:16" ht="36" customHeight="1">
      <c r="A32" s="70" t="s">
        <v>147</v>
      </c>
      <c r="B32" s="17" t="s">
        <v>102</v>
      </c>
      <c r="C32" s="81"/>
      <c r="D32" s="82"/>
      <c r="E32" s="82"/>
      <c r="F32" s="83"/>
      <c r="G32" s="52">
        <v>3236.17</v>
      </c>
      <c r="H32" s="79"/>
      <c r="I32" s="80"/>
      <c r="J32" s="30"/>
      <c r="K32" s="21"/>
      <c r="L32" s="79"/>
      <c r="M32" s="80"/>
      <c r="N32" s="30"/>
      <c r="O32" s="25"/>
      <c r="P32" s="26"/>
    </row>
    <row r="33" spans="1:16" ht="20.25" customHeight="1">
      <c r="A33" s="70" t="s">
        <v>148</v>
      </c>
      <c r="B33" s="17" t="s">
        <v>52</v>
      </c>
      <c r="C33" s="128"/>
      <c r="D33" s="129"/>
      <c r="E33" s="129"/>
      <c r="F33" s="130"/>
      <c r="G33" s="52">
        <f>SUM(G34:G35)</f>
        <v>13671.11</v>
      </c>
      <c r="H33" s="137"/>
      <c r="I33" s="138"/>
      <c r="J33" s="139"/>
      <c r="K33" s="21"/>
      <c r="L33" s="137"/>
      <c r="M33" s="138"/>
      <c r="N33" s="139"/>
      <c r="O33" s="25">
        <v>340000</v>
      </c>
      <c r="P33" s="26" t="s">
        <v>12</v>
      </c>
    </row>
    <row r="34" spans="1:17" ht="68.25" customHeight="1">
      <c r="A34" s="70" t="s">
        <v>150</v>
      </c>
      <c r="B34" s="17" t="s">
        <v>60</v>
      </c>
      <c r="C34" s="128"/>
      <c r="D34" s="129"/>
      <c r="E34" s="129"/>
      <c r="F34" s="130"/>
      <c r="G34" s="52">
        <v>13197.84</v>
      </c>
      <c r="H34" s="137"/>
      <c r="I34" s="138"/>
      <c r="J34" s="139"/>
      <c r="K34" s="21"/>
      <c r="L34" s="137"/>
      <c r="M34" s="138"/>
      <c r="N34" s="139"/>
      <c r="O34" s="25">
        <v>15000</v>
      </c>
      <c r="P34" s="26" t="s">
        <v>12</v>
      </c>
      <c r="Q34" s="28"/>
    </row>
    <row r="35" spans="1:17" ht="83.25" customHeight="1">
      <c r="A35" s="70" t="s">
        <v>149</v>
      </c>
      <c r="B35" s="17" t="s">
        <v>61</v>
      </c>
      <c r="C35" s="128"/>
      <c r="D35" s="129"/>
      <c r="E35" s="129"/>
      <c r="F35" s="130"/>
      <c r="G35" s="52">
        <v>473.27</v>
      </c>
      <c r="H35" s="137"/>
      <c r="I35" s="138"/>
      <c r="J35" s="139"/>
      <c r="K35" s="21"/>
      <c r="L35" s="137"/>
      <c r="M35" s="138"/>
      <c r="N35" s="139"/>
      <c r="O35" s="25">
        <v>325000</v>
      </c>
      <c r="P35" s="26" t="s">
        <v>12</v>
      </c>
      <c r="Q35" s="28"/>
    </row>
    <row r="36" spans="1:17" ht="31.5">
      <c r="A36" s="74" t="s">
        <v>151</v>
      </c>
      <c r="B36" s="44" t="s">
        <v>53</v>
      </c>
      <c r="C36" s="131"/>
      <c r="D36" s="132"/>
      <c r="E36" s="132"/>
      <c r="F36" s="133"/>
      <c r="G36" s="51">
        <f>SUM(G37)</f>
        <v>9800</v>
      </c>
      <c r="H36" s="137"/>
      <c r="I36" s="138"/>
      <c r="J36" s="139"/>
      <c r="K36" s="21"/>
      <c r="L36" s="137"/>
      <c r="M36" s="138"/>
      <c r="N36" s="139"/>
      <c r="O36" s="25">
        <v>100000</v>
      </c>
      <c r="P36" s="26" t="s">
        <v>12</v>
      </c>
      <c r="Q36" s="28"/>
    </row>
    <row r="37" spans="1:17" ht="145.5" customHeight="1">
      <c r="A37" s="70" t="s">
        <v>152</v>
      </c>
      <c r="B37" s="17" t="s">
        <v>54</v>
      </c>
      <c r="C37" s="128"/>
      <c r="D37" s="129"/>
      <c r="E37" s="129"/>
      <c r="F37" s="130"/>
      <c r="G37" s="52">
        <v>9800</v>
      </c>
      <c r="H37" s="137"/>
      <c r="I37" s="138"/>
      <c r="J37" s="139"/>
      <c r="K37" s="21"/>
      <c r="L37" s="137"/>
      <c r="M37" s="138"/>
      <c r="N37" s="139"/>
      <c r="O37" s="25">
        <v>100000</v>
      </c>
      <c r="P37" s="26" t="s">
        <v>12</v>
      </c>
      <c r="Q37" s="28"/>
    </row>
    <row r="38" spans="1:17" ht="94.5">
      <c r="A38" s="74" t="s">
        <v>153</v>
      </c>
      <c r="B38" s="44" t="s">
        <v>55</v>
      </c>
      <c r="C38" s="131"/>
      <c r="D38" s="132"/>
      <c r="E38" s="132"/>
      <c r="F38" s="133"/>
      <c r="G38" s="51">
        <f>SUM(G39:G40)</f>
        <v>405937.91000000003</v>
      </c>
      <c r="H38" s="137"/>
      <c r="I38" s="138"/>
      <c r="J38" s="139"/>
      <c r="K38" s="21"/>
      <c r="L38" s="137"/>
      <c r="M38" s="138"/>
      <c r="N38" s="139"/>
      <c r="O38" s="25">
        <v>350000</v>
      </c>
      <c r="P38" s="26" t="s">
        <v>12</v>
      </c>
      <c r="Q38" s="28"/>
    </row>
    <row r="39" spans="1:17" ht="157.5">
      <c r="A39" s="70" t="s">
        <v>154</v>
      </c>
      <c r="B39" s="17" t="s">
        <v>105</v>
      </c>
      <c r="C39" s="128"/>
      <c r="D39" s="129"/>
      <c r="E39" s="129"/>
      <c r="F39" s="130"/>
      <c r="G39" s="52">
        <v>382996.9</v>
      </c>
      <c r="H39" s="79"/>
      <c r="I39" s="80"/>
      <c r="J39" s="30"/>
      <c r="K39" s="21"/>
      <c r="L39" s="79"/>
      <c r="M39" s="80"/>
      <c r="N39" s="30"/>
      <c r="O39" s="25"/>
      <c r="P39" s="26"/>
      <c r="Q39" s="28"/>
    </row>
    <row r="40" spans="1:17" ht="162" customHeight="1">
      <c r="A40" s="70" t="s">
        <v>154</v>
      </c>
      <c r="B40" s="17" t="s">
        <v>56</v>
      </c>
      <c r="C40" s="128"/>
      <c r="D40" s="129"/>
      <c r="E40" s="129"/>
      <c r="F40" s="130"/>
      <c r="G40" s="52">
        <v>22941.01</v>
      </c>
      <c r="H40" s="137"/>
      <c r="I40" s="138"/>
      <c r="J40" s="139"/>
      <c r="K40" s="21"/>
      <c r="L40" s="137"/>
      <c r="M40" s="138"/>
      <c r="N40" s="139"/>
      <c r="O40" s="25">
        <v>350000</v>
      </c>
      <c r="P40" s="26" t="s">
        <v>12</v>
      </c>
      <c r="Q40" s="28"/>
    </row>
    <row r="41" spans="1:17" ht="31.5">
      <c r="A41" s="74" t="s">
        <v>155</v>
      </c>
      <c r="B41" s="44" t="s">
        <v>115</v>
      </c>
      <c r="C41" s="131"/>
      <c r="D41" s="132"/>
      <c r="E41" s="132"/>
      <c r="F41" s="133"/>
      <c r="G41" s="51">
        <f>SUM(G42)</f>
        <v>9.4</v>
      </c>
      <c r="H41" s="137"/>
      <c r="I41" s="138"/>
      <c r="J41" s="139"/>
      <c r="K41" s="21"/>
      <c r="L41" s="137"/>
      <c r="M41" s="138"/>
      <c r="N41" s="139"/>
      <c r="O41" s="25">
        <v>350000</v>
      </c>
      <c r="P41" s="26" t="s">
        <v>12</v>
      </c>
      <c r="Q41" s="28"/>
    </row>
    <row r="42" spans="1:17" ht="141.75">
      <c r="A42" s="87" t="s">
        <v>156</v>
      </c>
      <c r="B42" s="98" t="s">
        <v>116</v>
      </c>
      <c r="C42" s="111"/>
      <c r="D42" s="112"/>
      <c r="E42" s="112"/>
      <c r="F42" s="113"/>
      <c r="G42" s="92">
        <v>9.4</v>
      </c>
      <c r="H42" s="79"/>
      <c r="I42" s="80"/>
      <c r="J42" s="30"/>
      <c r="K42" s="21"/>
      <c r="L42" s="79"/>
      <c r="M42" s="80"/>
      <c r="N42" s="30"/>
      <c r="O42" s="25"/>
      <c r="P42" s="26"/>
      <c r="Q42" s="28"/>
    </row>
    <row r="43" spans="1:17" ht="31.5">
      <c r="A43" s="74" t="s">
        <v>157</v>
      </c>
      <c r="B43" s="44" t="s">
        <v>123</v>
      </c>
      <c r="C43" s="131"/>
      <c r="D43" s="132"/>
      <c r="E43" s="132"/>
      <c r="F43" s="133"/>
      <c r="G43" s="51">
        <f>SUM(G44)</f>
        <v>455000</v>
      </c>
      <c r="H43" s="137"/>
      <c r="I43" s="138"/>
      <c r="J43" s="139"/>
      <c r="K43" s="21"/>
      <c r="L43" s="137"/>
      <c r="M43" s="138"/>
      <c r="N43" s="139"/>
      <c r="O43" s="25">
        <v>350000</v>
      </c>
      <c r="P43" s="26" t="s">
        <v>12</v>
      </c>
      <c r="Q43" s="28"/>
    </row>
    <row r="44" spans="1:17" ht="47.25">
      <c r="A44" s="87" t="s">
        <v>158</v>
      </c>
      <c r="B44" s="98" t="s">
        <v>124</v>
      </c>
      <c r="C44" s="111"/>
      <c r="D44" s="112"/>
      <c r="E44" s="112"/>
      <c r="F44" s="113"/>
      <c r="G44" s="92">
        <v>455000</v>
      </c>
      <c r="H44" s="79"/>
      <c r="I44" s="80"/>
      <c r="J44" s="30"/>
      <c r="K44" s="21"/>
      <c r="L44" s="79"/>
      <c r="M44" s="80"/>
      <c r="N44" s="30"/>
      <c r="O44" s="25"/>
      <c r="P44" s="26"/>
      <c r="Q44" s="28"/>
    </row>
    <row r="45" spans="1:17" ht="31.5">
      <c r="A45" s="73" t="s">
        <v>159</v>
      </c>
      <c r="B45" s="43" t="s">
        <v>64</v>
      </c>
      <c r="C45" s="134"/>
      <c r="D45" s="135"/>
      <c r="E45" s="135"/>
      <c r="F45" s="136"/>
      <c r="G45" s="50">
        <f>G46+G47+G51+G55</f>
        <v>16858215.509999998</v>
      </c>
      <c r="H45" s="137"/>
      <c r="I45" s="138"/>
      <c r="J45" s="139"/>
      <c r="K45" s="21"/>
      <c r="L45" s="137"/>
      <c r="M45" s="138"/>
      <c r="N45" s="139"/>
      <c r="O45" s="25">
        <v>9524000</v>
      </c>
      <c r="P45" s="26" t="s">
        <v>12</v>
      </c>
      <c r="Q45" s="28"/>
    </row>
    <row r="46" spans="1:17" ht="54" customHeight="1">
      <c r="A46" s="70" t="s">
        <v>160</v>
      </c>
      <c r="B46" s="98" t="s">
        <v>73</v>
      </c>
      <c r="C46" s="147"/>
      <c r="D46" s="148"/>
      <c r="E46" s="148"/>
      <c r="F46" s="149"/>
      <c r="G46" s="52">
        <v>1581345</v>
      </c>
      <c r="H46" s="137"/>
      <c r="I46" s="138"/>
      <c r="J46" s="139"/>
      <c r="K46" s="21"/>
      <c r="L46" s="137"/>
      <c r="M46" s="138"/>
      <c r="N46" s="139"/>
      <c r="O46" s="25">
        <v>9524000</v>
      </c>
      <c r="P46" s="26" t="s">
        <v>12</v>
      </c>
      <c r="Q46" s="28"/>
    </row>
    <row r="47" spans="1:17" ht="65.25" customHeight="1">
      <c r="A47" s="70" t="s">
        <v>161</v>
      </c>
      <c r="B47" s="98" t="s">
        <v>127</v>
      </c>
      <c r="C47" s="102"/>
      <c r="D47" s="103"/>
      <c r="E47" s="103"/>
      <c r="F47" s="104"/>
      <c r="G47" s="52">
        <f>SUM(G48:G50)</f>
        <v>13761054.18</v>
      </c>
      <c r="H47" s="79"/>
      <c r="I47" s="80"/>
      <c r="J47" s="30"/>
      <c r="K47" s="21"/>
      <c r="L47" s="79"/>
      <c r="M47" s="80"/>
      <c r="N47" s="30"/>
      <c r="O47" s="25"/>
      <c r="P47" s="26"/>
      <c r="Q47" s="28"/>
    </row>
    <row r="48" spans="1:17" ht="192" customHeight="1">
      <c r="A48" s="70" t="s">
        <v>162</v>
      </c>
      <c r="B48" s="98" t="s">
        <v>125</v>
      </c>
      <c r="C48" s="102"/>
      <c r="D48" s="103"/>
      <c r="E48" s="103"/>
      <c r="F48" s="104"/>
      <c r="G48" s="52">
        <v>480909</v>
      </c>
      <c r="H48" s="79"/>
      <c r="I48" s="80"/>
      <c r="J48" s="30"/>
      <c r="K48" s="21"/>
      <c r="L48" s="79"/>
      <c r="M48" s="80"/>
      <c r="N48" s="30"/>
      <c r="O48" s="25"/>
      <c r="P48" s="26"/>
      <c r="Q48" s="28"/>
    </row>
    <row r="49" spans="1:17" ht="164.25" customHeight="1">
      <c r="A49" s="70" t="s">
        <v>163</v>
      </c>
      <c r="B49" s="98" t="s">
        <v>126</v>
      </c>
      <c r="C49" s="102"/>
      <c r="D49" s="103"/>
      <c r="E49" s="103"/>
      <c r="F49" s="104"/>
      <c r="G49" s="52">
        <v>752191</v>
      </c>
      <c r="H49" s="79"/>
      <c r="I49" s="80"/>
      <c r="J49" s="30"/>
      <c r="K49" s="21"/>
      <c r="L49" s="79"/>
      <c r="M49" s="80"/>
      <c r="N49" s="30"/>
      <c r="O49" s="25"/>
      <c r="P49" s="26"/>
      <c r="Q49" s="28"/>
    </row>
    <row r="50" spans="1:17" ht="41.25" customHeight="1">
      <c r="A50" s="70" t="s">
        <v>164</v>
      </c>
      <c r="B50" s="98" t="s">
        <v>130</v>
      </c>
      <c r="C50" s="102"/>
      <c r="D50" s="103"/>
      <c r="E50" s="103"/>
      <c r="F50" s="104"/>
      <c r="G50" s="52">
        <v>12527954.18</v>
      </c>
      <c r="H50" s="79"/>
      <c r="I50" s="80"/>
      <c r="J50" s="30"/>
      <c r="K50" s="21"/>
      <c r="L50" s="79"/>
      <c r="M50" s="80"/>
      <c r="N50" s="30"/>
      <c r="O50" s="25"/>
      <c r="P50" s="26"/>
      <c r="Q50" s="28"/>
    </row>
    <row r="51" spans="1:17" ht="46.5" customHeight="1">
      <c r="A51" s="87" t="s">
        <v>165</v>
      </c>
      <c r="B51" s="88" t="s">
        <v>106</v>
      </c>
      <c r="C51" s="125"/>
      <c r="D51" s="126"/>
      <c r="E51" s="126"/>
      <c r="F51" s="127"/>
      <c r="G51" s="92">
        <f>SUM(G52:G54)</f>
        <v>515816.33</v>
      </c>
      <c r="H51" s="137"/>
      <c r="I51" s="138"/>
      <c r="J51" s="139"/>
      <c r="K51" s="21"/>
      <c r="L51" s="137"/>
      <c r="M51" s="138"/>
      <c r="N51" s="139"/>
      <c r="O51" s="25">
        <v>9007000</v>
      </c>
      <c r="P51" s="26" t="s">
        <v>12</v>
      </c>
      <c r="Q51" s="28"/>
    </row>
    <row r="52" spans="1:17" ht="75.75" customHeight="1">
      <c r="A52" s="87" t="s">
        <v>166</v>
      </c>
      <c r="B52" s="88" t="s">
        <v>107</v>
      </c>
      <c r="C52" s="99"/>
      <c r="D52" s="100"/>
      <c r="E52" s="100"/>
      <c r="F52" s="101"/>
      <c r="G52" s="92">
        <v>26170</v>
      </c>
      <c r="H52" s="79"/>
      <c r="I52" s="80"/>
      <c r="J52" s="30"/>
      <c r="K52" s="21"/>
      <c r="L52" s="79"/>
      <c r="M52" s="80"/>
      <c r="N52" s="30"/>
      <c r="O52" s="86"/>
      <c r="P52" s="26"/>
      <c r="Q52" s="28"/>
    </row>
    <row r="53" spans="1:17" ht="84.75" customHeight="1">
      <c r="A53" s="87" t="s">
        <v>167</v>
      </c>
      <c r="B53" s="88" t="s">
        <v>71</v>
      </c>
      <c r="C53" s="89"/>
      <c r="D53" s="90"/>
      <c r="E53" s="90"/>
      <c r="F53" s="91"/>
      <c r="G53" s="92">
        <v>475746.33</v>
      </c>
      <c r="H53" s="79"/>
      <c r="I53" s="80"/>
      <c r="J53" s="30"/>
      <c r="K53" s="21"/>
      <c r="L53" s="79"/>
      <c r="M53" s="80"/>
      <c r="N53" s="30"/>
      <c r="O53" s="86"/>
      <c r="P53" s="26"/>
      <c r="Q53" s="28"/>
    </row>
    <row r="54" spans="1:17" ht="66.75" customHeight="1">
      <c r="A54" s="87" t="s">
        <v>168</v>
      </c>
      <c r="B54" s="88" t="s">
        <v>114</v>
      </c>
      <c r="C54" s="105"/>
      <c r="D54" s="106"/>
      <c r="E54" s="106"/>
      <c r="F54" s="107"/>
      <c r="G54" s="92">
        <v>13900</v>
      </c>
      <c r="H54" s="79"/>
      <c r="I54" s="80"/>
      <c r="J54" s="30"/>
      <c r="K54" s="21"/>
      <c r="L54" s="79"/>
      <c r="M54" s="80"/>
      <c r="N54" s="30"/>
      <c r="O54" s="86"/>
      <c r="P54" s="26"/>
      <c r="Q54" s="28"/>
    </row>
    <row r="55" spans="1:17" ht="48" customHeight="1">
      <c r="A55" s="87" t="s">
        <v>169</v>
      </c>
      <c r="B55" s="88" t="s">
        <v>128</v>
      </c>
      <c r="C55" s="114"/>
      <c r="D55" s="115"/>
      <c r="E55" s="115"/>
      <c r="F55" s="116"/>
      <c r="G55" s="92">
        <v>1000000</v>
      </c>
      <c r="H55" s="79"/>
      <c r="I55" s="80"/>
      <c r="J55" s="30"/>
      <c r="K55" s="21"/>
      <c r="L55" s="79"/>
      <c r="M55" s="80"/>
      <c r="N55" s="30"/>
      <c r="O55" s="86"/>
      <c r="P55" s="26"/>
      <c r="Q55" s="28"/>
    </row>
    <row r="56" spans="1:17" ht="23.25" customHeight="1" thickBot="1">
      <c r="A56" s="75" t="s">
        <v>15</v>
      </c>
      <c r="B56" s="62"/>
      <c r="C56" s="63"/>
      <c r="D56" s="64">
        <v>0</v>
      </c>
      <c r="E56" s="64">
        <v>0</v>
      </c>
      <c r="F56" s="64">
        <v>0</v>
      </c>
      <c r="G56" s="65">
        <f>G16+G45</f>
        <v>28693718.82</v>
      </c>
      <c r="H56" s="12"/>
      <c r="I56" s="12"/>
      <c r="J56" s="12"/>
      <c r="K56" s="12"/>
      <c r="L56" s="12"/>
      <c r="M56" s="12"/>
      <c r="N56" s="12"/>
      <c r="O56" s="13">
        <v>18366000</v>
      </c>
      <c r="P56" s="26"/>
      <c r="Q56" s="28"/>
    </row>
    <row r="57" spans="1:16" ht="15.75" customHeight="1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7" ht="42.75" customHeight="1">
      <c r="A58" s="150" t="s">
        <v>21</v>
      </c>
      <c r="B58" s="150"/>
      <c r="C58" s="150"/>
      <c r="D58" s="150"/>
      <c r="E58" s="150"/>
      <c r="F58" s="150"/>
      <c r="G58" s="150"/>
    </row>
    <row r="59" spans="1:7" s="53" customFormat="1" ht="26.25" customHeight="1">
      <c r="A59" s="145" t="s">
        <v>22</v>
      </c>
      <c r="B59" s="143" t="s">
        <v>23</v>
      </c>
      <c r="C59" s="123" t="s">
        <v>24</v>
      </c>
      <c r="G59" s="123" t="s">
        <v>24</v>
      </c>
    </row>
    <row r="60" spans="1:7" s="53" customFormat="1" ht="17.25" customHeight="1">
      <c r="A60" s="146"/>
      <c r="B60" s="144"/>
      <c r="C60" s="124"/>
      <c r="G60" s="124"/>
    </row>
    <row r="61" spans="1:7" s="53" customFormat="1" ht="15.75">
      <c r="A61" s="54">
        <v>1</v>
      </c>
      <c r="B61" s="55" t="s">
        <v>25</v>
      </c>
      <c r="C61" s="56">
        <v>3</v>
      </c>
      <c r="G61" s="56">
        <v>3</v>
      </c>
    </row>
    <row r="62" spans="1:18" s="53" customFormat="1" ht="21.75" customHeight="1">
      <c r="A62" s="57" t="s">
        <v>26</v>
      </c>
      <c r="B62" s="58" t="s">
        <v>27</v>
      </c>
      <c r="C62" s="59">
        <f>SUM(C63:C67)</f>
        <v>4642571.2</v>
      </c>
      <c r="G62" s="66">
        <f>SUM(G63:G67)</f>
        <v>9901618.64</v>
      </c>
      <c r="R62" s="69"/>
    </row>
    <row r="63" spans="1:7" s="53" customFormat="1" ht="64.5" customHeight="1">
      <c r="A63" s="71" t="s">
        <v>28</v>
      </c>
      <c r="B63" s="60" t="s">
        <v>79</v>
      </c>
      <c r="C63" s="61">
        <v>1066861.91</v>
      </c>
      <c r="G63" s="67">
        <v>1647318.56</v>
      </c>
    </row>
    <row r="64" spans="1:7" s="53" customFormat="1" ht="96" customHeight="1">
      <c r="A64" s="71" t="s">
        <v>29</v>
      </c>
      <c r="B64" s="60" t="s">
        <v>80</v>
      </c>
      <c r="C64" s="61">
        <v>2878546.96</v>
      </c>
      <c r="G64" s="67">
        <v>7305675.62</v>
      </c>
    </row>
    <row r="65" spans="1:7" s="53" customFormat="1" ht="96" customHeight="1">
      <c r="A65" s="71" t="s">
        <v>78</v>
      </c>
      <c r="B65" s="60" t="s">
        <v>81</v>
      </c>
      <c r="C65" s="61"/>
      <c r="G65" s="67">
        <v>30000</v>
      </c>
    </row>
    <row r="66" spans="1:7" s="53" customFormat="1" ht="21" customHeight="1" hidden="1">
      <c r="A66" s="72" t="s">
        <v>30</v>
      </c>
      <c r="B66" s="60" t="s">
        <v>82</v>
      </c>
      <c r="C66" s="60" t="s">
        <v>74</v>
      </c>
      <c r="D66" s="60" t="s">
        <v>75</v>
      </c>
      <c r="E66" s="60" t="s">
        <v>76</v>
      </c>
      <c r="F66" s="60" t="s">
        <v>77</v>
      </c>
      <c r="G66" s="67">
        <v>0</v>
      </c>
    </row>
    <row r="67" spans="1:20" s="53" customFormat="1" ht="36" customHeight="1">
      <c r="A67" s="72" t="s">
        <v>31</v>
      </c>
      <c r="B67" s="60" t="s">
        <v>83</v>
      </c>
      <c r="C67" s="61">
        <v>697162.33</v>
      </c>
      <c r="G67" s="67">
        <v>918624.46</v>
      </c>
      <c r="R67" s="76"/>
      <c r="T67" s="68"/>
    </row>
    <row r="68" spans="1:20" s="53" customFormat="1" ht="21" customHeight="1">
      <c r="A68" s="57" t="s">
        <v>32</v>
      </c>
      <c r="B68" s="58" t="s">
        <v>84</v>
      </c>
      <c r="C68" s="59">
        <f>C69</f>
        <v>347960.56</v>
      </c>
      <c r="G68" s="66">
        <f>SUM(G69)</f>
        <v>525165.38</v>
      </c>
      <c r="T68" s="68"/>
    </row>
    <row r="69" spans="1:20" s="53" customFormat="1" ht="31.5" customHeight="1">
      <c r="A69" s="72" t="s">
        <v>33</v>
      </c>
      <c r="B69" s="60" t="s">
        <v>85</v>
      </c>
      <c r="C69" s="61">
        <v>347960.56</v>
      </c>
      <c r="G69" s="67">
        <v>525165.38</v>
      </c>
      <c r="T69" s="68"/>
    </row>
    <row r="70" spans="1:20" s="53" customFormat="1" ht="36.75" customHeight="1">
      <c r="A70" s="57" t="s">
        <v>34</v>
      </c>
      <c r="B70" s="58" t="s">
        <v>86</v>
      </c>
      <c r="C70" s="59">
        <f>SUM(C71:C72)</f>
        <v>45842.89</v>
      </c>
      <c r="G70" s="66">
        <f>SUM(G71:G73)</f>
        <v>157457.01</v>
      </c>
      <c r="T70" s="68"/>
    </row>
    <row r="71" spans="1:20" s="53" customFormat="1" ht="22.5" customHeight="1">
      <c r="A71" s="71" t="s">
        <v>35</v>
      </c>
      <c r="B71" s="60" t="s">
        <v>87</v>
      </c>
      <c r="C71" s="61">
        <v>45842.89</v>
      </c>
      <c r="G71" s="67">
        <v>13900</v>
      </c>
      <c r="T71" s="68"/>
    </row>
    <row r="72" spans="1:20" s="53" customFormat="1" ht="90" customHeight="1">
      <c r="A72" s="71" t="s">
        <v>170</v>
      </c>
      <c r="B72" s="60" t="s">
        <v>120</v>
      </c>
      <c r="C72" s="61">
        <v>0</v>
      </c>
      <c r="G72" s="67">
        <v>128257.01</v>
      </c>
      <c r="T72" s="68"/>
    </row>
    <row r="73" spans="1:20" s="53" customFormat="1" ht="61.5" customHeight="1">
      <c r="A73" s="71" t="s">
        <v>45</v>
      </c>
      <c r="B73" s="60" t="s">
        <v>88</v>
      </c>
      <c r="C73" s="61">
        <v>139448.1</v>
      </c>
      <c r="G73" s="67">
        <v>15300</v>
      </c>
      <c r="T73" s="68"/>
    </row>
    <row r="74" spans="1:7" s="53" customFormat="1" ht="28.5" customHeight="1">
      <c r="A74" s="57" t="s">
        <v>36</v>
      </c>
      <c r="B74" s="58" t="s">
        <v>89</v>
      </c>
      <c r="C74" s="59">
        <f>C76</f>
        <v>139448.1</v>
      </c>
      <c r="G74" s="66">
        <f>SUM(G75:G76)</f>
        <v>235348.72</v>
      </c>
    </row>
    <row r="75" spans="1:7" s="53" customFormat="1" ht="31.5" customHeight="1">
      <c r="A75" s="93" t="s">
        <v>117</v>
      </c>
      <c r="B75" s="94" t="s">
        <v>118</v>
      </c>
      <c r="C75" s="95"/>
      <c r="D75" s="96"/>
      <c r="E75" s="96"/>
      <c r="F75" s="96"/>
      <c r="G75" s="97">
        <v>37609</v>
      </c>
    </row>
    <row r="76" spans="1:7" s="53" customFormat="1" ht="22.5" customHeight="1">
      <c r="A76" s="72" t="s">
        <v>37</v>
      </c>
      <c r="B76" s="60" t="s">
        <v>100</v>
      </c>
      <c r="C76" s="61">
        <v>139448.1</v>
      </c>
      <c r="G76" s="67">
        <v>197739.72</v>
      </c>
    </row>
    <row r="77" spans="1:20" s="53" customFormat="1" ht="24" customHeight="1">
      <c r="A77" s="57" t="s">
        <v>38</v>
      </c>
      <c r="B77" s="58" t="s">
        <v>90</v>
      </c>
      <c r="C77" s="59">
        <f>C78+C79</f>
        <v>119021.66</v>
      </c>
      <c r="G77" s="66">
        <f>SUM(G78:G79)</f>
        <v>15090041.51</v>
      </c>
      <c r="T77" s="68"/>
    </row>
    <row r="78" spans="1:20" s="53" customFormat="1" ht="21" customHeight="1">
      <c r="A78" s="72" t="s">
        <v>57</v>
      </c>
      <c r="B78" s="60" t="s">
        <v>91</v>
      </c>
      <c r="C78" s="61">
        <v>0</v>
      </c>
      <c r="G78" s="67">
        <v>14534193</v>
      </c>
      <c r="T78" s="68"/>
    </row>
    <row r="79" spans="1:20" s="53" customFormat="1" ht="20.25" customHeight="1">
      <c r="A79" s="72" t="s">
        <v>39</v>
      </c>
      <c r="B79" s="60" t="s">
        <v>92</v>
      </c>
      <c r="C79" s="61">
        <v>119021.66</v>
      </c>
      <c r="G79" s="67">
        <v>555848.51</v>
      </c>
      <c r="T79" s="68"/>
    </row>
    <row r="80" spans="1:20" s="53" customFormat="1" ht="20.25" customHeight="1" hidden="1">
      <c r="A80" s="57" t="s">
        <v>109</v>
      </c>
      <c r="B80" s="58" t="s">
        <v>108</v>
      </c>
      <c r="C80" s="59">
        <f>C81+C83</f>
        <v>1193998.59</v>
      </c>
      <c r="G80" s="66">
        <f>G81</f>
        <v>0</v>
      </c>
      <c r="T80" s="68"/>
    </row>
    <row r="81" spans="1:20" s="53" customFormat="1" ht="39.75" customHeight="1" hidden="1">
      <c r="A81" s="72" t="s">
        <v>110</v>
      </c>
      <c r="B81" s="60" t="s">
        <v>108</v>
      </c>
      <c r="C81" s="61"/>
      <c r="G81" s="67">
        <v>0</v>
      </c>
      <c r="T81" s="68"/>
    </row>
    <row r="82" spans="1:20" s="53" customFormat="1" ht="19.5" customHeight="1">
      <c r="A82" s="57" t="s">
        <v>58</v>
      </c>
      <c r="B82" s="58" t="s">
        <v>93</v>
      </c>
      <c r="C82" s="59">
        <f>C83</f>
        <v>1193998.59</v>
      </c>
      <c r="G82" s="66">
        <f>G83</f>
        <v>3553673</v>
      </c>
      <c r="T82" s="68"/>
    </row>
    <row r="83" spans="1:20" s="53" customFormat="1" ht="19.5" customHeight="1">
      <c r="A83" s="72" t="s">
        <v>40</v>
      </c>
      <c r="B83" s="60" t="s">
        <v>94</v>
      </c>
      <c r="C83" s="61">
        <v>1193998.59</v>
      </c>
      <c r="G83" s="67">
        <v>3553673</v>
      </c>
      <c r="T83" s="68"/>
    </row>
    <row r="84" spans="1:7" s="53" customFormat="1" ht="33.75" customHeight="1">
      <c r="A84" s="57" t="s">
        <v>62</v>
      </c>
      <c r="B84" s="58" t="s">
        <v>95</v>
      </c>
      <c r="C84" s="59" t="e">
        <f>#REF!</f>
        <v>#REF!</v>
      </c>
      <c r="G84" s="66">
        <f>SUM(G85:G85)</f>
        <v>25000</v>
      </c>
    </row>
    <row r="85" spans="1:7" s="53" customFormat="1" ht="30" customHeight="1">
      <c r="A85" s="93" t="s">
        <v>72</v>
      </c>
      <c r="B85" s="94" t="s">
        <v>96</v>
      </c>
      <c r="C85" s="95"/>
      <c r="D85" s="96"/>
      <c r="E85" s="96"/>
      <c r="F85" s="96"/>
      <c r="G85" s="97">
        <v>25000</v>
      </c>
    </row>
    <row r="86" spans="1:7" s="53" customFormat="1" ht="19.5" customHeight="1">
      <c r="A86" s="57" t="s">
        <v>41</v>
      </c>
      <c r="B86" s="58" t="s">
        <v>97</v>
      </c>
      <c r="C86" s="59">
        <f>C87</f>
        <v>50000</v>
      </c>
      <c r="G86" s="66">
        <f>SUM(G87)</f>
        <v>314337.19</v>
      </c>
    </row>
    <row r="87" spans="1:7" s="53" customFormat="1" ht="31.5" customHeight="1">
      <c r="A87" s="72" t="s">
        <v>129</v>
      </c>
      <c r="B87" s="60" t="s">
        <v>121</v>
      </c>
      <c r="C87" s="61">
        <v>50000</v>
      </c>
      <c r="G87" s="67">
        <v>314337.19</v>
      </c>
    </row>
    <row r="88" spans="1:20" s="53" customFormat="1" ht="34.5" customHeight="1">
      <c r="A88" s="57" t="s">
        <v>42</v>
      </c>
      <c r="B88" s="58" t="s">
        <v>98</v>
      </c>
      <c r="C88" s="59" t="e">
        <f>C62+C68+C70+C74+C77+C82+C86+C84</f>
        <v>#REF!</v>
      </c>
      <c r="G88" s="66">
        <f>G62+G68+G70+G74+G77+G82+G86+G84+G81</f>
        <v>29802641.450000003</v>
      </c>
      <c r="T88" s="69"/>
    </row>
    <row r="89" spans="1:7" s="53" customFormat="1" ht="31.5" customHeight="1">
      <c r="A89" s="57" t="s">
        <v>63</v>
      </c>
      <c r="B89" s="58"/>
      <c r="C89" s="59" t="e">
        <f>C56-C88</f>
        <v>#REF!</v>
      </c>
      <c r="D89" s="77"/>
      <c r="E89" s="77"/>
      <c r="F89" s="77"/>
      <c r="G89" s="66">
        <f>G56-G88</f>
        <v>-1108922.6300000027</v>
      </c>
    </row>
    <row r="90" spans="1:7" ht="37.5" customHeight="1">
      <c r="A90" s="117" t="s">
        <v>65</v>
      </c>
      <c r="B90" s="118"/>
      <c r="C90" s="118"/>
      <c r="D90" s="118"/>
      <c r="E90" s="118"/>
      <c r="F90" s="118"/>
      <c r="G90" s="118"/>
    </row>
    <row r="91" spans="1:7" ht="39" customHeight="1">
      <c r="A91" s="57" t="s">
        <v>111</v>
      </c>
      <c r="B91" s="58" t="s">
        <v>112</v>
      </c>
      <c r="C91" s="108"/>
      <c r="D91" s="109"/>
      <c r="E91" s="109"/>
      <c r="F91" s="109"/>
      <c r="G91" s="110">
        <v>1108922.63</v>
      </c>
    </row>
    <row r="92" spans="1:7" ht="39" customHeight="1">
      <c r="A92" s="57" t="s">
        <v>43</v>
      </c>
      <c r="B92" s="58" t="s">
        <v>99</v>
      </c>
      <c r="C92" s="59" t="e">
        <f>C88-C56</f>
        <v>#REF!</v>
      </c>
      <c r="D92" s="78"/>
      <c r="E92" s="78"/>
      <c r="F92" s="78"/>
      <c r="G92" s="66">
        <f>G88-G56</f>
        <v>1108922.6300000027</v>
      </c>
    </row>
    <row r="95" spans="1:7" ht="12.75">
      <c r="A95" s="119" t="s">
        <v>44</v>
      </c>
      <c r="B95" s="119"/>
      <c r="C95" s="119"/>
      <c r="D95" s="119"/>
      <c r="E95" s="119"/>
      <c r="F95" s="119"/>
      <c r="G95" s="119"/>
    </row>
  </sheetData>
  <sheetProtection/>
  <mergeCells count="73">
    <mergeCell ref="H43:J43"/>
    <mergeCell ref="L43:N43"/>
    <mergeCell ref="C41:F41"/>
    <mergeCell ref="H41:J41"/>
    <mergeCell ref="L41:N41"/>
    <mergeCell ref="A58:G58"/>
    <mergeCell ref="H51:J51"/>
    <mergeCell ref="C43:F43"/>
    <mergeCell ref="C59:C60"/>
    <mergeCell ref="B59:B60"/>
    <mergeCell ref="A59:A60"/>
    <mergeCell ref="G59:G60"/>
    <mergeCell ref="L45:N45"/>
    <mergeCell ref="L46:N46"/>
    <mergeCell ref="H46:J46"/>
    <mergeCell ref="H45:J45"/>
    <mergeCell ref="C46:F46"/>
    <mergeCell ref="L51:N51"/>
    <mergeCell ref="A13:A14"/>
    <mergeCell ref="C35:F35"/>
    <mergeCell ref="C33:F33"/>
    <mergeCell ref="C28:F28"/>
    <mergeCell ref="C34:F34"/>
    <mergeCell ref="C17:F17"/>
    <mergeCell ref="B13:B14"/>
    <mergeCell ref="C27:F27"/>
    <mergeCell ref="C18:F18"/>
    <mergeCell ref="A7:G7"/>
    <mergeCell ref="L38:N38"/>
    <mergeCell ref="L37:N37"/>
    <mergeCell ref="L16:N16"/>
    <mergeCell ref="L17:N17"/>
    <mergeCell ref="H29:J29"/>
    <mergeCell ref="C16:F16"/>
    <mergeCell ref="C29:F29"/>
    <mergeCell ref="H16:J16"/>
    <mergeCell ref="H33:J33"/>
    <mergeCell ref="L40:N40"/>
    <mergeCell ref="H34:J34"/>
    <mergeCell ref="L35:N35"/>
    <mergeCell ref="L36:N36"/>
    <mergeCell ref="L34:N34"/>
    <mergeCell ref="H36:J36"/>
    <mergeCell ref="H37:J37"/>
    <mergeCell ref="H40:J40"/>
    <mergeCell ref="H35:J35"/>
    <mergeCell ref="H38:J38"/>
    <mergeCell ref="H18:J18"/>
    <mergeCell ref="H17:J17"/>
    <mergeCell ref="L18:N18"/>
    <mergeCell ref="L29:N29"/>
    <mergeCell ref="L33:N33"/>
    <mergeCell ref="H27:J27"/>
    <mergeCell ref="H28:J28"/>
    <mergeCell ref="L27:N27"/>
    <mergeCell ref="L28:N28"/>
    <mergeCell ref="C37:F37"/>
    <mergeCell ref="C40:F40"/>
    <mergeCell ref="C38:F38"/>
    <mergeCell ref="C45:F45"/>
    <mergeCell ref="C36:F36"/>
    <mergeCell ref="C22:F22"/>
    <mergeCell ref="C39:F39"/>
    <mergeCell ref="A90:G90"/>
    <mergeCell ref="A95:G95"/>
    <mergeCell ref="B1:G1"/>
    <mergeCell ref="B2:G2"/>
    <mergeCell ref="B3:G3"/>
    <mergeCell ref="B4:G4"/>
    <mergeCell ref="A9:G9"/>
    <mergeCell ref="A6:G6"/>
    <mergeCell ref="G13:G14"/>
    <mergeCell ref="C51:F51"/>
  </mergeCells>
  <printOptions/>
  <pageMargins left="1.1811023622047245" right="0.5905511811023623" top="0.41" bottom="0.15748031496062992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Главный бухгалтер</cp:lastModifiedBy>
  <cp:lastPrinted>2023-08-16T10:10:25Z</cp:lastPrinted>
  <dcterms:created xsi:type="dcterms:W3CDTF">2008-10-23T07:29:54Z</dcterms:created>
  <dcterms:modified xsi:type="dcterms:W3CDTF">2023-09-20T11:31:50Z</dcterms:modified>
  <cp:category/>
  <cp:version/>
  <cp:contentType/>
  <cp:contentStatus/>
</cp:coreProperties>
</file>